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95" windowHeight="7935" activeTab="0"/>
  </bookViews>
  <sheets>
    <sheet name="preevaluación 1ºCC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<sst xmlns="http://schemas.openxmlformats.org/spreadsheetml/2006/main" count="189" uniqueCount="123">
  <si>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Nº reales, logaritmos</t>
  </si>
  <si>
    <t>Álgebra, ecuaciones, inecuaciones</t>
  </si>
  <si>
    <t>Trigonometría 1</t>
  </si>
  <si>
    <t>Trigonometría 2</t>
  </si>
  <si>
    <t>Complejos (Descartes)</t>
  </si>
  <si>
    <t>Vectores y Geometría (Lemat)</t>
  </si>
  <si>
    <t>Medias</t>
  </si>
  <si>
    <t>Medias sin Lemat</t>
  </si>
  <si>
    <t>Medias sin Descartes</t>
  </si>
  <si>
    <t>Medias sin Lemat y sin Descartes</t>
  </si>
  <si>
    <t>Descartes-resto</t>
  </si>
  <si>
    <t>Lemat-resto</t>
  </si>
  <si>
    <t>Descartes - resto (no Lemat)</t>
  </si>
  <si>
    <t>Lemat- resto (no Descartes)</t>
  </si>
  <si>
    <t>Es positivo para</t>
  </si>
  <si>
    <t>Es positivo para Descartes</t>
  </si>
  <si>
    <t>Espositivo para Lemat</t>
  </si>
  <si>
    <t>Es positivo para los dos</t>
  </si>
  <si>
    <t>Es negativo para los dos</t>
  </si>
  <si>
    <t>Características de los alumnos</t>
  </si>
  <si>
    <t>Empezado</t>
  </si>
  <si>
    <t>Terminado</t>
  </si>
  <si>
    <t>Tiempo</t>
  </si>
  <si>
    <t>Lugar</t>
  </si>
  <si>
    <t>Apellidos y Nombre</t>
  </si>
  <si>
    <t>Baja en Lemat</t>
  </si>
  <si>
    <t>Descartes</t>
  </si>
  <si>
    <t>Le cuesta pero trabaja</t>
  </si>
  <si>
    <t>Baja en los 2</t>
  </si>
  <si>
    <t>Ninguno</t>
  </si>
  <si>
    <t>Listo pero vago</t>
  </si>
  <si>
    <t>Clase</t>
  </si>
  <si>
    <t>Baja en Descartes</t>
  </si>
  <si>
    <t>Lemat</t>
  </si>
  <si>
    <t>Le ha encantado Lemat, le cuesta</t>
  </si>
  <si>
    <t>0 m. 0 s.</t>
  </si>
  <si>
    <t>Listo y trabajador</t>
  </si>
  <si>
    <t>Normal, trabajador y meticuloso</t>
  </si>
  <si>
    <t>Casa</t>
  </si>
  <si>
    <t>Casa/Clase</t>
  </si>
  <si>
    <t>Listo y con interés</t>
  </si>
  <si>
    <t>Lista y trabajadora</t>
  </si>
  <si>
    <t>Sube con los dos</t>
  </si>
  <si>
    <t>Los dos</t>
  </si>
  <si>
    <t>Se le da muy bien el ordenador. Normal y no trabaja demasiado</t>
  </si>
  <si>
    <t>Normal y falta mucho</t>
  </si>
  <si>
    <t>Normal y trabaja normal</t>
  </si>
  <si>
    <t>Normal y trabajadora</t>
  </si>
  <si>
    <t>2 han bajado</t>
  </si>
  <si>
    <t>12 han bajado</t>
  </si>
  <si>
    <t>4 han bajado</t>
  </si>
  <si>
    <t>11 han bajado</t>
  </si>
  <si>
    <t>13 han subido</t>
  </si>
  <si>
    <t>3 han subido</t>
  </si>
  <si>
    <t>11 han subido</t>
  </si>
  <si>
    <t>4 han subido</t>
  </si>
  <si>
    <t>Noviembre 02, 2004 8:26am</t>
  </si>
  <si>
    <t>Noviembre 02, 2004 9:31am</t>
  </si>
  <si>
    <t>1 h. 4 m. 44 s.</t>
  </si>
  <si>
    <t>Clase de informática</t>
  </si>
  <si>
    <t>Preevaluación Matrices sobre 10</t>
  </si>
  <si>
    <t>Noviembre 2, 2004 2:10 pm</t>
  </si>
  <si>
    <t>Noviembre 2, 2004 6:33 pm</t>
  </si>
  <si>
    <t>4 h. 23 m. 32 s.</t>
  </si>
  <si>
    <t>No enviado</t>
  </si>
  <si>
    <t>Noviembre 2, 2004 3:36 pm</t>
  </si>
  <si>
    <t>Noviembre 2, 2004 4:06 pm</t>
  </si>
  <si>
    <t xml:space="preserve"> 30 m., 37 s.</t>
  </si>
  <si>
    <t>en progreso</t>
  </si>
  <si>
    <t>Noviembre 2, 2004 4:11 pm</t>
  </si>
  <si>
    <t>0 h., 0 m., 0 s.</t>
  </si>
  <si>
    <t>Octubre 29, 2004 11:41 am</t>
  </si>
  <si>
    <t>Noviembre 1, 2004 8:50 pm</t>
  </si>
  <si>
    <t>82 h., 9 m. 10 s.</t>
  </si>
  <si>
    <t>Noviembre 1, 2004 8:53 pm</t>
  </si>
  <si>
    <t>Octubre 29, 2004 12:15 pm</t>
  </si>
  <si>
    <t>Octubre 29, 2004 12:19 pm</t>
  </si>
  <si>
    <t>3 m., 42 s.</t>
  </si>
  <si>
    <t>Octubre 29, 2004 11:35 am</t>
  </si>
  <si>
    <t>Noviembre 2, 2004 2:13 pm</t>
  </si>
  <si>
    <t>99 h., 37 m., 44 s.</t>
  </si>
  <si>
    <t>Noviembre 2, 2004 2:16 pm</t>
  </si>
  <si>
    <t>Noviembre 2, 2004 2:18 pm</t>
  </si>
  <si>
    <t>2 m., 21 s.</t>
  </si>
  <si>
    <t>Noviembre 2, 2004 1:36 pm</t>
  </si>
  <si>
    <t>Noviembre 2, 2004 2:06 pm</t>
  </si>
  <si>
    <t xml:space="preserve"> 30 m., 15 s.</t>
  </si>
  <si>
    <t>Noviembre 2, 2004 2:17 pm</t>
  </si>
  <si>
    <t>3 m., 31 s.</t>
  </si>
  <si>
    <t>Octubre 29, 2004 11:42 am</t>
  </si>
  <si>
    <t>7 m. 44 s.</t>
  </si>
  <si>
    <t>Noviembre 1, 2004 4:59 pm</t>
  </si>
  <si>
    <t>Noviembre 1, 2004 5:30 pm</t>
  </si>
  <si>
    <t>4 m., 31 s.</t>
  </si>
  <si>
    <t>30 m., 48 s.</t>
  </si>
  <si>
    <t>Noviembre 1, 2004 5:50 pm</t>
  </si>
  <si>
    <t>Noviembre 1, 2004 5:57 pm</t>
  </si>
  <si>
    <t>7 m., 15 s.</t>
  </si>
  <si>
    <t>6 intentos más hasta conseguir un 6,5</t>
  </si>
  <si>
    <t>Octubre 29, 2004 12:14 pm</t>
  </si>
  <si>
    <t>38 m. 59 s.</t>
  </si>
  <si>
    <t>Noviembre 2, 2004 1:45 pm</t>
  </si>
  <si>
    <t>25 m., 16 s.</t>
  </si>
  <si>
    <t>Noviembre 2, 2004 2:19 pm</t>
  </si>
  <si>
    <t>Noviembre 2, 2004 2:23 pm</t>
  </si>
  <si>
    <t>Noviembre 2, 2004 1:35 pm</t>
  </si>
  <si>
    <t>Noviembre 2, 2004 2:07 pm</t>
  </si>
  <si>
    <t>31 m. 34 s.</t>
  </si>
  <si>
    <t>Noviembre 2, 2004 2:14 pm</t>
  </si>
  <si>
    <t>Noviembre 2, 2004 1:37 pm</t>
  </si>
  <si>
    <t>40 m. 10 s.</t>
  </si>
  <si>
    <t>Noviembre 2, 2004 1:44 pm</t>
  </si>
  <si>
    <t>38 m. 45 s.</t>
  </si>
  <si>
    <t>Octubre 30, 2004 2:23 pm</t>
  </si>
  <si>
    <t>Noviembre 2, 2004 2:04 pm</t>
  </si>
  <si>
    <t>72 h., 41 m. 14 s.</t>
  </si>
  <si>
    <t>Noviembre 2, 2004 10:05 pm</t>
  </si>
  <si>
    <t>107 h., 30 m. 27 s.</t>
  </si>
  <si>
    <t>Octubre 29, 2004 11:36 am</t>
  </si>
  <si>
    <t>Octubre 29, 2004 12:09 pm</t>
  </si>
  <si>
    <t>33 m. 30 s.</t>
  </si>
  <si>
    <t>Clase informática</t>
  </si>
  <si>
    <t>ACCESOS A LA PREEVALUACIÓN 2º BACHILLERATO B IES ALBERTO PICO 04-05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</si>
</sst>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8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2" fillId="3" borderId="1" xfId="0" applyFon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0" fontId="0" fillId="5" borderId="1" xfId="0" applyFill="1" applyBorder="1" applyAlignment="1">
      <alignment/>
    </xf>
    <xf numFmtId="2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2" fontId="6" fillId="8" borderId="1" xfId="0" applyNumberFormat="1" applyFont="1" applyFill="1" applyBorder="1" applyAlignment="1">
      <alignment/>
    </xf>
    <xf numFmtId="0" fontId="0" fillId="9" borderId="1" xfId="0" applyFill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10" fontId="3" fillId="5" borderId="1" xfId="0" applyNumberFormat="1" applyFont="1" applyFill="1" applyBorder="1" applyAlignment="1">
      <alignment/>
    </xf>
    <xf numFmtId="10" fontId="3" fillId="9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0" fontId="6" fillId="8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workbookViewId="0" topLeftCell="A1">
      <pane xSplit="2" ySplit="3" topLeftCell="X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:B23"/>
    </sheetView>
  </sheetViews>
  <sheetFormatPr defaultColWidth="11.421875" defaultRowHeight="12.75"/>
  <cols>
    <col min="1" max="1" width="4.00390625" style="0" customWidth="1"/>
    <col min="2" max="2" width="19.8515625" style="0" customWidth="1"/>
    <col min="3" max="3" width="10.00390625" style="0" hidden="1" customWidth="1"/>
    <col min="4" max="4" width="11.7109375" style="0" hidden="1" customWidth="1"/>
    <col min="5" max="5" width="12.28125" style="0" hidden="1" customWidth="1"/>
    <col min="6" max="6" width="11.8515625" style="0" hidden="1" customWidth="1"/>
    <col min="7" max="7" width="0" style="0" hidden="1" customWidth="1"/>
    <col min="8" max="8" width="10.00390625" style="0" hidden="1" customWidth="1"/>
    <col min="9" max="9" width="8.00390625" style="0" hidden="1" customWidth="1"/>
    <col min="10" max="11" width="10.00390625" style="0" hidden="1" customWidth="1"/>
    <col min="12" max="12" width="0" style="0" hidden="1" customWidth="1"/>
    <col min="13" max="13" width="12.28125" style="0" hidden="1" customWidth="1"/>
    <col min="14" max="15" width="11.140625" style="0" hidden="1" customWidth="1"/>
    <col min="16" max="16" width="0" style="0" hidden="1" customWidth="1"/>
    <col min="17" max="17" width="16.140625" style="0" hidden="1" customWidth="1"/>
    <col min="18" max="19" width="0" style="0" hidden="1" customWidth="1"/>
    <col min="20" max="20" width="10.7109375" style="0" hidden="1" customWidth="1"/>
    <col min="21" max="22" width="0" style="0" hidden="1" customWidth="1"/>
    <col min="23" max="23" width="54.7109375" style="0" hidden="1" customWidth="1"/>
    <col min="24" max="24" width="13.28125" style="0" customWidth="1"/>
    <col min="25" max="25" width="12.8515625" style="0" customWidth="1"/>
    <col min="26" max="26" width="12.140625" style="0" customWidth="1"/>
    <col min="27" max="27" width="8.00390625" style="0" customWidth="1"/>
    <col min="28" max="28" width="7.28125" style="0" customWidth="1"/>
    <col min="29" max="29" width="7.140625" style="0" customWidth="1"/>
    <col min="30" max="30" width="10.00390625" style="0" customWidth="1"/>
    <col min="31" max="31" width="10.421875" style="0" customWidth="1"/>
    <col min="32" max="32" width="6.8515625" style="0" customWidth="1"/>
    <col min="33" max="33" width="5.8515625" style="0" customWidth="1"/>
    <col min="34" max="34" width="7.421875" style="0" customWidth="1"/>
  </cols>
  <sheetData>
    <row r="1" spans="1:38" ht="12.75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3"/>
      <c r="AI1" s="3"/>
      <c r="AJ1" s="3"/>
      <c r="AK1" s="3"/>
      <c r="AL1" s="3"/>
    </row>
    <row r="2" spans="1:38" ht="63.75">
      <c r="A2" s="3"/>
      <c r="B2" s="3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8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3"/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60</v>
      </c>
      <c r="Y2" s="1" t="s">
        <v>20</v>
      </c>
      <c r="Z2" s="1" t="s">
        <v>21</v>
      </c>
      <c r="AA2" s="1" t="s">
        <v>22</v>
      </c>
      <c r="AB2" s="1" t="s">
        <v>23</v>
      </c>
      <c r="AC2" s="1" t="s">
        <v>60</v>
      </c>
      <c r="AD2" s="1" t="s">
        <v>20</v>
      </c>
      <c r="AE2" s="1" t="s">
        <v>21</v>
      </c>
      <c r="AF2" s="1" t="s">
        <v>22</v>
      </c>
      <c r="AG2" s="1" t="s">
        <v>23</v>
      </c>
      <c r="AH2" s="3"/>
      <c r="AI2" s="3"/>
      <c r="AJ2" s="3"/>
      <c r="AK2" s="3"/>
      <c r="AL2" s="3"/>
    </row>
    <row r="3" spans="1:38" ht="12.75">
      <c r="A3" s="3"/>
      <c r="B3" s="3" t="s">
        <v>24</v>
      </c>
      <c r="C3" s="3"/>
      <c r="D3" s="3"/>
      <c r="E3" s="3"/>
      <c r="F3" s="3"/>
      <c r="G3" s="3"/>
      <c r="H3" s="3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2.75">
      <c r="A4" s="3">
        <v>1</v>
      </c>
      <c r="B4" s="2"/>
      <c r="C4" s="2">
        <v>3.5</v>
      </c>
      <c r="D4" s="3">
        <v>4.5</v>
      </c>
      <c r="E4" s="3">
        <v>2.6</v>
      </c>
      <c r="F4" s="3">
        <v>9.2</v>
      </c>
      <c r="G4" s="3">
        <v>6.45</v>
      </c>
      <c r="H4" s="3">
        <v>4.7</v>
      </c>
      <c r="I4" s="10">
        <f aca="true" t="shared" si="0" ref="I4:I18">SUM(C4:H4)/6</f>
        <v>5.158333333333332</v>
      </c>
      <c r="J4" s="3">
        <f aca="true" t="shared" si="1" ref="J4:J18">SUM(C4:G4)/5</f>
        <v>5.249999999999999</v>
      </c>
      <c r="K4" s="3">
        <f aca="true" t="shared" si="2" ref="K4:K18">(SUM(C4:F4)+H4)/5</f>
        <v>4.8999999999999995</v>
      </c>
      <c r="L4" s="11">
        <f aca="true" t="shared" si="3" ref="L4:L18">SUM(C4:F4)/4</f>
        <v>4.949999999999999</v>
      </c>
      <c r="M4" s="11">
        <f aca="true" t="shared" si="4" ref="M4:M18">G4-K4</f>
        <v>1.5500000000000007</v>
      </c>
      <c r="N4" s="12">
        <f aca="true" t="shared" si="5" ref="N4:N18">H4-J4</f>
        <v>-0.5499999999999989</v>
      </c>
      <c r="O4" s="11">
        <f aca="true" t="shared" si="6" ref="O4:O18">G4-L4</f>
        <v>1.5000000000000009</v>
      </c>
      <c r="P4" s="13">
        <f aca="true" t="shared" si="7" ref="P4:P18">H4-L4</f>
        <v>-0.2499999999999991</v>
      </c>
      <c r="Q4" s="14" t="s">
        <v>25</v>
      </c>
      <c r="R4" s="15" t="s">
        <v>26</v>
      </c>
      <c r="S4" s="3">
        <v>1</v>
      </c>
      <c r="T4" s="3"/>
      <c r="U4" s="3"/>
      <c r="V4" s="3"/>
      <c r="W4" s="3" t="s">
        <v>27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51">
      <c r="A5" s="3">
        <v>2</v>
      </c>
      <c r="B5" s="2"/>
      <c r="C5" s="2">
        <v>7.3</v>
      </c>
      <c r="D5" s="3">
        <v>4.9</v>
      </c>
      <c r="E5" s="3">
        <v>4.4</v>
      </c>
      <c r="F5" s="3">
        <v>9.8</v>
      </c>
      <c r="G5" s="3">
        <v>6.3</v>
      </c>
      <c r="H5" s="3">
        <v>3.8</v>
      </c>
      <c r="I5" s="10">
        <f t="shared" si="0"/>
        <v>6.083333333333333</v>
      </c>
      <c r="J5" s="3">
        <f t="shared" si="1"/>
        <v>6.540000000000001</v>
      </c>
      <c r="K5" s="3">
        <f t="shared" si="2"/>
        <v>6.040000000000001</v>
      </c>
      <c r="L5" s="11">
        <f t="shared" si="3"/>
        <v>6.6000000000000005</v>
      </c>
      <c r="M5" s="11">
        <f t="shared" si="4"/>
        <v>0.2599999999999989</v>
      </c>
      <c r="N5" s="12">
        <f t="shared" si="5"/>
        <v>-2.740000000000001</v>
      </c>
      <c r="O5" s="16">
        <f t="shared" si="6"/>
        <v>-0.3000000000000007</v>
      </c>
      <c r="P5" s="13">
        <f t="shared" si="7"/>
        <v>-2.8000000000000007</v>
      </c>
      <c r="Q5" s="17" t="s">
        <v>28</v>
      </c>
      <c r="R5" s="9" t="s">
        <v>29</v>
      </c>
      <c r="S5" s="3"/>
      <c r="T5" s="3"/>
      <c r="U5" s="3"/>
      <c r="V5" s="3">
        <v>1</v>
      </c>
      <c r="W5" s="3" t="s">
        <v>30</v>
      </c>
      <c r="X5" s="3">
        <v>5.2</v>
      </c>
      <c r="Y5" s="4" t="s">
        <v>56</v>
      </c>
      <c r="Z5" s="4" t="s">
        <v>57</v>
      </c>
      <c r="AA5" s="4" t="s">
        <v>58</v>
      </c>
      <c r="AB5" s="4" t="s">
        <v>59</v>
      </c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38.25">
      <c r="A6" s="3">
        <v>3</v>
      </c>
      <c r="B6" s="2"/>
      <c r="C6" s="2">
        <v>1.6</v>
      </c>
      <c r="D6" s="3">
        <v>1</v>
      </c>
      <c r="E6" s="3">
        <v>2.5</v>
      </c>
      <c r="F6" s="3">
        <v>3.3</v>
      </c>
      <c r="G6" s="3">
        <v>0.6</v>
      </c>
      <c r="H6" s="3">
        <v>3.8</v>
      </c>
      <c r="I6" s="10">
        <f t="shared" si="0"/>
        <v>2.133333333333333</v>
      </c>
      <c r="J6" s="3">
        <f t="shared" si="1"/>
        <v>1.7999999999999996</v>
      </c>
      <c r="K6" s="3">
        <f t="shared" si="2"/>
        <v>2.44</v>
      </c>
      <c r="L6" s="11">
        <f t="shared" si="3"/>
        <v>2.0999999999999996</v>
      </c>
      <c r="M6" s="18">
        <f t="shared" si="4"/>
        <v>-1.8399999999999999</v>
      </c>
      <c r="N6" s="3">
        <f t="shared" si="5"/>
        <v>2</v>
      </c>
      <c r="O6" s="16">
        <f t="shared" si="6"/>
        <v>-1.4999999999999996</v>
      </c>
      <c r="P6" s="11">
        <f t="shared" si="7"/>
        <v>1.7000000000000002</v>
      </c>
      <c r="Q6" s="3" t="s">
        <v>32</v>
      </c>
      <c r="R6" s="19" t="s">
        <v>33</v>
      </c>
      <c r="S6" s="3"/>
      <c r="T6" s="3">
        <v>1</v>
      </c>
      <c r="U6" s="3"/>
      <c r="V6" s="3"/>
      <c r="W6" s="3" t="s">
        <v>34</v>
      </c>
      <c r="X6" s="3" t="s">
        <v>64</v>
      </c>
      <c r="Y6" s="4" t="s">
        <v>61</v>
      </c>
      <c r="Z6" s="4" t="s">
        <v>62</v>
      </c>
      <c r="AA6" s="4" t="s">
        <v>63</v>
      </c>
      <c r="AB6" s="4" t="s">
        <v>31</v>
      </c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2.75">
      <c r="A7" s="3">
        <v>4</v>
      </c>
      <c r="B7" s="2"/>
      <c r="C7" s="2">
        <v>8.3</v>
      </c>
      <c r="D7" s="3">
        <v>6.8</v>
      </c>
      <c r="E7" s="3">
        <v>5.9</v>
      </c>
      <c r="F7" s="3">
        <v>9.6</v>
      </c>
      <c r="G7" s="3">
        <v>10</v>
      </c>
      <c r="H7" s="3">
        <v>4.4</v>
      </c>
      <c r="I7" s="10">
        <f t="shared" si="0"/>
        <v>7.5</v>
      </c>
      <c r="J7" s="3">
        <f t="shared" si="1"/>
        <v>8.120000000000001</v>
      </c>
      <c r="K7" s="3">
        <f t="shared" si="2"/>
        <v>7</v>
      </c>
      <c r="L7" s="11">
        <f t="shared" si="3"/>
        <v>7.65</v>
      </c>
      <c r="M7" s="11">
        <f t="shared" si="4"/>
        <v>3</v>
      </c>
      <c r="N7" s="12">
        <f t="shared" si="5"/>
        <v>-3.7200000000000006</v>
      </c>
      <c r="O7" s="11">
        <f t="shared" si="6"/>
        <v>2.3499999999999996</v>
      </c>
      <c r="P7" s="13">
        <f t="shared" si="7"/>
        <v>-3.25</v>
      </c>
      <c r="Q7" s="14" t="s">
        <v>25</v>
      </c>
      <c r="R7" s="15" t="s">
        <v>26</v>
      </c>
      <c r="S7" s="3">
        <v>1</v>
      </c>
      <c r="T7" s="3"/>
      <c r="U7" s="3"/>
      <c r="V7" s="3"/>
      <c r="W7" s="3" t="s">
        <v>36</v>
      </c>
      <c r="X7" s="3"/>
      <c r="Y7" s="4"/>
      <c r="Z7" s="4"/>
      <c r="AA7" s="4"/>
      <c r="AB7" s="4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38.25">
      <c r="A8" s="3">
        <v>5</v>
      </c>
      <c r="B8" s="2"/>
      <c r="C8" s="2">
        <v>9.5</v>
      </c>
      <c r="D8" s="3">
        <v>6.8</v>
      </c>
      <c r="E8" s="3">
        <v>7.4</v>
      </c>
      <c r="F8" s="3">
        <v>10</v>
      </c>
      <c r="G8" s="3">
        <v>8.75</v>
      </c>
      <c r="H8" s="3">
        <v>5.3</v>
      </c>
      <c r="I8" s="10">
        <f t="shared" si="0"/>
        <v>7.958333333333333</v>
      </c>
      <c r="J8" s="3">
        <f t="shared" si="1"/>
        <v>8.49</v>
      </c>
      <c r="K8" s="3">
        <f t="shared" si="2"/>
        <v>7.8</v>
      </c>
      <c r="L8" s="11">
        <f t="shared" si="3"/>
        <v>8.425</v>
      </c>
      <c r="M8" s="11">
        <f t="shared" si="4"/>
        <v>0.9500000000000002</v>
      </c>
      <c r="N8" s="12">
        <f t="shared" si="5"/>
        <v>-3.1900000000000004</v>
      </c>
      <c r="O8" s="11">
        <f t="shared" si="6"/>
        <v>0.3249999999999993</v>
      </c>
      <c r="P8" s="13">
        <f t="shared" si="7"/>
        <v>-3.125000000000001</v>
      </c>
      <c r="Q8" s="14" t="s">
        <v>25</v>
      </c>
      <c r="R8" s="15" t="s">
        <v>26</v>
      </c>
      <c r="S8" s="3">
        <v>1</v>
      </c>
      <c r="T8" s="3"/>
      <c r="U8" s="3"/>
      <c r="V8" s="3"/>
      <c r="W8" s="3" t="s">
        <v>37</v>
      </c>
      <c r="X8" s="3">
        <v>6.2</v>
      </c>
      <c r="Y8" s="4" t="s">
        <v>65</v>
      </c>
      <c r="Z8" s="4" t="s">
        <v>66</v>
      </c>
      <c r="AA8" s="4" t="s">
        <v>67</v>
      </c>
      <c r="AB8" s="4" t="s">
        <v>38</v>
      </c>
      <c r="AC8" s="5" t="s">
        <v>68</v>
      </c>
      <c r="AD8" s="4" t="s">
        <v>69</v>
      </c>
      <c r="AE8" s="4" t="s">
        <v>69</v>
      </c>
      <c r="AF8" s="4" t="s">
        <v>70</v>
      </c>
      <c r="AG8" s="4" t="s">
        <v>38</v>
      </c>
      <c r="AH8" s="3"/>
      <c r="AI8" s="3"/>
      <c r="AJ8" s="3"/>
      <c r="AK8" s="3"/>
      <c r="AL8" s="3"/>
    </row>
    <row r="9" spans="1:38" ht="12.75">
      <c r="A9" s="3">
        <v>6</v>
      </c>
      <c r="B9" s="2"/>
      <c r="C9" s="2">
        <v>10</v>
      </c>
      <c r="D9" s="3">
        <v>9.3</v>
      </c>
      <c r="E9" s="3">
        <v>7</v>
      </c>
      <c r="F9" s="3">
        <v>9.6</v>
      </c>
      <c r="G9" s="3">
        <v>8.2</v>
      </c>
      <c r="H9" s="3">
        <v>10</v>
      </c>
      <c r="I9" s="10">
        <f t="shared" si="0"/>
        <v>9.016666666666666</v>
      </c>
      <c r="J9" s="3">
        <f t="shared" si="1"/>
        <v>8.819999999999999</v>
      </c>
      <c r="K9" s="3">
        <f t="shared" si="2"/>
        <v>9.18</v>
      </c>
      <c r="L9" s="11">
        <f t="shared" si="3"/>
        <v>8.975</v>
      </c>
      <c r="M9" s="18">
        <f t="shared" si="4"/>
        <v>-0.9800000000000004</v>
      </c>
      <c r="N9" s="3">
        <f t="shared" si="5"/>
        <v>1.1800000000000015</v>
      </c>
      <c r="O9" s="16">
        <f t="shared" si="6"/>
        <v>-0.7750000000000004</v>
      </c>
      <c r="P9" s="11">
        <f t="shared" si="7"/>
        <v>1.0250000000000004</v>
      </c>
      <c r="Q9" s="3" t="s">
        <v>32</v>
      </c>
      <c r="R9" s="19" t="s">
        <v>33</v>
      </c>
      <c r="S9" s="3"/>
      <c r="T9" s="3">
        <v>1</v>
      </c>
      <c r="U9" s="3"/>
      <c r="V9" s="3"/>
      <c r="W9" s="3" t="s">
        <v>40</v>
      </c>
      <c r="X9" s="3"/>
      <c r="Y9" s="4"/>
      <c r="Z9" s="4"/>
      <c r="AA9" s="4"/>
      <c r="AB9" s="4"/>
      <c r="AC9" s="3"/>
      <c r="AD9" s="4"/>
      <c r="AE9" s="4"/>
      <c r="AF9" s="4"/>
      <c r="AG9" s="4"/>
      <c r="AH9" s="4"/>
      <c r="AI9" s="4"/>
      <c r="AJ9" s="3"/>
      <c r="AK9" s="3"/>
      <c r="AL9" s="3"/>
    </row>
    <row r="10" spans="1:38" ht="38.25">
      <c r="A10" s="3">
        <v>7</v>
      </c>
      <c r="B10" s="2"/>
      <c r="C10" s="2">
        <v>10</v>
      </c>
      <c r="D10" s="3">
        <v>10</v>
      </c>
      <c r="E10" s="3">
        <v>8</v>
      </c>
      <c r="F10" s="3">
        <v>10</v>
      </c>
      <c r="G10" s="3">
        <v>10</v>
      </c>
      <c r="H10" s="3">
        <v>6.9</v>
      </c>
      <c r="I10" s="10">
        <f t="shared" si="0"/>
        <v>9.15</v>
      </c>
      <c r="J10" s="3">
        <f t="shared" si="1"/>
        <v>9.6</v>
      </c>
      <c r="K10" s="3">
        <f t="shared" si="2"/>
        <v>8.98</v>
      </c>
      <c r="L10" s="11">
        <f t="shared" si="3"/>
        <v>9.5</v>
      </c>
      <c r="M10" s="11">
        <f t="shared" si="4"/>
        <v>1.0199999999999996</v>
      </c>
      <c r="N10" s="12">
        <f t="shared" si="5"/>
        <v>-2.6999999999999993</v>
      </c>
      <c r="O10" s="11">
        <f t="shared" si="6"/>
        <v>0.5</v>
      </c>
      <c r="P10" s="13">
        <f t="shared" si="7"/>
        <v>-2.5999999999999996</v>
      </c>
      <c r="Q10" s="14" t="s">
        <v>25</v>
      </c>
      <c r="R10" s="15" t="s">
        <v>26</v>
      </c>
      <c r="S10" s="3">
        <v>1</v>
      </c>
      <c r="T10" s="3"/>
      <c r="U10" s="3"/>
      <c r="V10" s="3"/>
      <c r="W10" s="3" t="s">
        <v>41</v>
      </c>
      <c r="X10" s="3">
        <v>8.75</v>
      </c>
      <c r="Y10" s="4" t="s">
        <v>71</v>
      </c>
      <c r="Z10" s="4" t="s">
        <v>72</v>
      </c>
      <c r="AA10" s="4" t="s">
        <v>73</v>
      </c>
      <c r="AB10" s="4" t="s">
        <v>38</v>
      </c>
      <c r="AC10" s="4" t="s">
        <v>68</v>
      </c>
      <c r="AD10" s="4" t="s">
        <v>74</v>
      </c>
      <c r="AE10" s="4" t="s">
        <v>74</v>
      </c>
      <c r="AF10" s="4" t="s">
        <v>70</v>
      </c>
      <c r="AG10" s="4" t="s">
        <v>38</v>
      </c>
      <c r="AH10" s="3"/>
      <c r="AI10" s="3"/>
      <c r="AJ10" s="3"/>
      <c r="AK10" s="3"/>
      <c r="AL10" s="3"/>
    </row>
    <row r="11" spans="1:38" ht="38.25">
      <c r="A11" s="3">
        <v>8</v>
      </c>
      <c r="B11" s="2"/>
      <c r="C11" s="2">
        <v>6.7</v>
      </c>
      <c r="D11" s="3">
        <v>7.3</v>
      </c>
      <c r="E11" s="3">
        <v>7.2</v>
      </c>
      <c r="F11" s="3">
        <v>10</v>
      </c>
      <c r="G11" s="3">
        <v>9.7</v>
      </c>
      <c r="H11" s="3">
        <v>8.1</v>
      </c>
      <c r="I11" s="10">
        <f t="shared" si="0"/>
        <v>8.166666666666666</v>
      </c>
      <c r="J11" s="3">
        <f t="shared" si="1"/>
        <v>8.18</v>
      </c>
      <c r="K11" s="3">
        <f t="shared" si="2"/>
        <v>7.859999999999999</v>
      </c>
      <c r="L11" s="11">
        <f t="shared" si="3"/>
        <v>7.8</v>
      </c>
      <c r="M11" s="11">
        <f t="shared" si="4"/>
        <v>1.8399999999999999</v>
      </c>
      <c r="N11" s="12">
        <f t="shared" si="5"/>
        <v>-0.08000000000000007</v>
      </c>
      <c r="O11" s="11">
        <f t="shared" si="6"/>
        <v>1.8999999999999995</v>
      </c>
      <c r="P11" s="11">
        <f t="shared" si="7"/>
        <v>0.2999999999999998</v>
      </c>
      <c r="Q11" s="20" t="s">
        <v>42</v>
      </c>
      <c r="R11" s="20" t="s">
        <v>43</v>
      </c>
      <c r="S11" s="3">
        <v>1</v>
      </c>
      <c r="T11" s="3">
        <v>1</v>
      </c>
      <c r="U11" s="3">
        <v>1</v>
      </c>
      <c r="V11" s="3"/>
      <c r="W11" s="3" t="s">
        <v>36</v>
      </c>
      <c r="X11" s="3">
        <v>2</v>
      </c>
      <c r="Y11" s="4" t="s">
        <v>75</v>
      </c>
      <c r="Z11" s="4" t="s">
        <v>76</v>
      </c>
      <c r="AA11" s="4" t="s">
        <v>77</v>
      </c>
      <c r="AB11" s="4" t="s">
        <v>38</v>
      </c>
      <c r="AC11" s="4" t="s">
        <v>68</v>
      </c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38.25">
      <c r="A12" s="3">
        <v>9</v>
      </c>
      <c r="B12" s="2"/>
      <c r="C12" s="2">
        <v>4.9</v>
      </c>
      <c r="D12" s="3">
        <v>5</v>
      </c>
      <c r="E12" s="3">
        <v>4.4</v>
      </c>
      <c r="F12" s="3">
        <v>8.35</v>
      </c>
      <c r="G12" s="3">
        <v>8.75</v>
      </c>
      <c r="H12" s="3">
        <v>6.9</v>
      </c>
      <c r="I12" s="10">
        <f t="shared" si="0"/>
        <v>6.383333333333333</v>
      </c>
      <c r="J12" s="3">
        <f t="shared" si="1"/>
        <v>6.279999999999999</v>
      </c>
      <c r="K12" s="3">
        <f t="shared" si="2"/>
        <v>5.909999999999999</v>
      </c>
      <c r="L12" s="11">
        <f t="shared" si="3"/>
        <v>5.6625</v>
      </c>
      <c r="M12" s="11">
        <f t="shared" si="4"/>
        <v>2.8400000000000007</v>
      </c>
      <c r="N12" s="3">
        <f t="shared" si="5"/>
        <v>0.620000000000001</v>
      </c>
      <c r="O12" s="11">
        <f t="shared" si="6"/>
        <v>3.0875000000000004</v>
      </c>
      <c r="P12" s="11">
        <f t="shared" si="7"/>
        <v>1.2375000000000007</v>
      </c>
      <c r="Q12" s="20" t="s">
        <v>42</v>
      </c>
      <c r="R12" s="20" t="s">
        <v>43</v>
      </c>
      <c r="S12" s="3">
        <v>1</v>
      </c>
      <c r="T12" s="3">
        <v>1</v>
      </c>
      <c r="U12" s="3">
        <v>1</v>
      </c>
      <c r="V12" s="3"/>
      <c r="W12" s="3" t="s">
        <v>44</v>
      </c>
      <c r="X12" s="3">
        <v>7.3</v>
      </c>
      <c r="Y12" s="4" t="s">
        <v>78</v>
      </c>
      <c r="Z12" s="4" t="s">
        <v>79</v>
      </c>
      <c r="AA12" s="4" t="s">
        <v>80</v>
      </c>
      <c r="AB12" s="4" t="s">
        <v>39</v>
      </c>
      <c r="AC12" s="4" t="s">
        <v>68</v>
      </c>
      <c r="AD12" s="4" t="s">
        <v>81</v>
      </c>
      <c r="AE12" s="4" t="s">
        <v>82</v>
      </c>
      <c r="AF12" s="4" t="s">
        <v>83</v>
      </c>
      <c r="AG12" s="4" t="s">
        <v>31</v>
      </c>
      <c r="AH12" s="3"/>
      <c r="AI12" s="3"/>
      <c r="AJ12" s="3"/>
      <c r="AK12" s="3"/>
      <c r="AL12" s="3"/>
    </row>
    <row r="13" spans="1:38" ht="12.75">
      <c r="A13" s="3">
        <v>10</v>
      </c>
      <c r="B13" s="2"/>
      <c r="C13" s="2">
        <v>5.1</v>
      </c>
      <c r="D13" s="3">
        <v>2.6</v>
      </c>
      <c r="E13" s="3">
        <v>3.5</v>
      </c>
      <c r="F13" s="3">
        <v>7.5</v>
      </c>
      <c r="G13" s="3">
        <v>6.75</v>
      </c>
      <c r="H13" s="3">
        <v>4.4</v>
      </c>
      <c r="I13" s="10">
        <f t="shared" si="0"/>
        <v>4.9750000000000005</v>
      </c>
      <c r="J13" s="3">
        <f t="shared" si="1"/>
        <v>5.09</v>
      </c>
      <c r="K13" s="3">
        <f t="shared" si="2"/>
        <v>4.62</v>
      </c>
      <c r="L13" s="11">
        <f t="shared" si="3"/>
        <v>4.675</v>
      </c>
      <c r="M13" s="11">
        <f t="shared" si="4"/>
        <v>2.13</v>
      </c>
      <c r="N13" s="12">
        <f t="shared" si="5"/>
        <v>-0.6899999999999995</v>
      </c>
      <c r="O13" s="11">
        <f t="shared" si="6"/>
        <v>2.075</v>
      </c>
      <c r="P13" s="13">
        <f t="shared" si="7"/>
        <v>-0.27499999999999947</v>
      </c>
      <c r="Q13" s="14" t="s">
        <v>25</v>
      </c>
      <c r="R13" s="15" t="s">
        <v>26</v>
      </c>
      <c r="S13" s="3">
        <v>1</v>
      </c>
      <c r="T13" s="3"/>
      <c r="U13" s="3"/>
      <c r="V13" s="3"/>
      <c r="W13" s="3" t="s">
        <v>27</v>
      </c>
      <c r="X13" s="5"/>
      <c r="Y13" s="4"/>
      <c r="Z13" s="4"/>
      <c r="AA13" s="4"/>
      <c r="AB13" s="4"/>
      <c r="AC13" s="4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38.25">
      <c r="A14" s="3">
        <v>11</v>
      </c>
      <c r="B14" s="2"/>
      <c r="C14" s="2">
        <v>10</v>
      </c>
      <c r="D14" s="3">
        <v>8.8</v>
      </c>
      <c r="E14" s="3">
        <v>7.3</v>
      </c>
      <c r="F14" s="3">
        <v>10</v>
      </c>
      <c r="G14" s="3">
        <v>9.5</v>
      </c>
      <c r="H14" s="3">
        <v>8.1</v>
      </c>
      <c r="I14" s="10">
        <f t="shared" si="0"/>
        <v>8.950000000000001</v>
      </c>
      <c r="J14" s="3">
        <f t="shared" si="1"/>
        <v>9.120000000000001</v>
      </c>
      <c r="K14" s="3">
        <f t="shared" si="2"/>
        <v>8.84</v>
      </c>
      <c r="L14" s="11">
        <f t="shared" si="3"/>
        <v>9.025</v>
      </c>
      <c r="M14" s="11">
        <f t="shared" si="4"/>
        <v>0.6600000000000001</v>
      </c>
      <c r="N14" s="12">
        <f t="shared" si="5"/>
        <v>-1.0200000000000014</v>
      </c>
      <c r="O14" s="11">
        <f t="shared" si="6"/>
        <v>0.47499999999999964</v>
      </c>
      <c r="P14" s="13">
        <f t="shared" si="7"/>
        <v>-0.9250000000000007</v>
      </c>
      <c r="Q14" s="14" t="s">
        <v>25</v>
      </c>
      <c r="R14" s="15" t="s">
        <v>26</v>
      </c>
      <c r="S14" s="3">
        <v>1</v>
      </c>
      <c r="T14" s="3"/>
      <c r="U14" s="3"/>
      <c r="V14" s="3"/>
      <c r="W14" s="3" t="s">
        <v>36</v>
      </c>
      <c r="X14" s="3">
        <v>5.7</v>
      </c>
      <c r="Y14" s="4" t="s">
        <v>84</v>
      </c>
      <c r="Z14" s="4" t="s">
        <v>85</v>
      </c>
      <c r="AA14" s="4" t="s">
        <v>86</v>
      </c>
      <c r="AB14" s="5" t="s">
        <v>31</v>
      </c>
      <c r="AC14" s="4" t="s">
        <v>68</v>
      </c>
      <c r="AD14" s="4" t="s">
        <v>79</v>
      </c>
      <c r="AE14" s="4" t="s">
        <v>87</v>
      </c>
      <c r="AF14" s="4" t="s">
        <v>88</v>
      </c>
      <c r="AG14" s="4" t="s">
        <v>31</v>
      </c>
      <c r="AH14" s="3"/>
      <c r="AI14" s="3"/>
      <c r="AJ14" s="3"/>
      <c r="AK14" s="3"/>
      <c r="AL14" s="3"/>
    </row>
    <row r="15" spans="1:39" ht="51">
      <c r="A15" s="3">
        <v>12</v>
      </c>
      <c r="B15" s="2"/>
      <c r="C15" s="2">
        <v>9</v>
      </c>
      <c r="D15" s="3">
        <v>8.8</v>
      </c>
      <c r="E15" s="3">
        <v>5.3</v>
      </c>
      <c r="F15" s="3">
        <v>9.2</v>
      </c>
      <c r="G15" s="3">
        <v>9.5</v>
      </c>
      <c r="H15" s="3">
        <v>7.8</v>
      </c>
      <c r="I15" s="10">
        <f t="shared" si="0"/>
        <v>8.266666666666666</v>
      </c>
      <c r="J15" s="3">
        <f t="shared" si="1"/>
        <v>8.36</v>
      </c>
      <c r="K15" s="3">
        <f t="shared" si="2"/>
        <v>8.02</v>
      </c>
      <c r="L15" s="11">
        <f t="shared" si="3"/>
        <v>8.075</v>
      </c>
      <c r="M15" s="11">
        <f t="shared" si="4"/>
        <v>1.4800000000000004</v>
      </c>
      <c r="N15" s="12">
        <f t="shared" si="5"/>
        <v>-0.5599999999999996</v>
      </c>
      <c r="O15" s="11">
        <f t="shared" si="6"/>
        <v>1.4250000000000007</v>
      </c>
      <c r="P15" s="13">
        <f t="shared" si="7"/>
        <v>-0.27499999999999947</v>
      </c>
      <c r="Q15" s="14" t="s">
        <v>25</v>
      </c>
      <c r="R15" s="15" t="s">
        <v>26</v>
      </c>
      <c r="S15" s="3">
        <v>1</v>
      </c>
      <c r="T15" s="3"/>
      <c r="U15" s="3"/>
      <c r="V15" s="3"/>
      <c r="W15" s="3" t="s">
        <v>41</v>
      </c>
      <c r="X15" s="6">
        <v>2</v>
      </c>
      <c r="Y15" s="4" t="s">
        <v>78</v>
      </c>
      <c r="Z15" s="4" t="s">
        <v>89</v>
      </c>
      <c r="AA15" s="4" t="s">
        <v>90</v>
      </c>
      <c r="AB15" s="4" t="s">
        <v>38</v>
      </c>
      <c r="AC15" s="3">
        <v>3.25</v>
      </c>
      <c r="AD15" s="4" t="s">
        <v>91</v>
      </c>
      <c r="AE15" s="4" t="s">
        <v>92</v>
      </c>
      <c r="AF15" s="4" t="s">
        <v>94</v>
      </c>
      <c r="AG15" s="4" t="s">
        <v>38</v>
      </c>
      <c r="AH15" s="3">
        <v>4.42</v>
      </c>
      <c r="AI15" s="4" t="s">
        <v>95</v>
      </c>
      <c r="AJ15" s="4" t="s">
        <v>96</v>
      </c>
      <c r="AK15" s="4" t="s">
        <v>97</v>
      </c>
      <c r="AL15" s="4" t="s">
        <v>38</v>
      </c>
      <c r="AM15" s="7" t="s">
        <v>98</v>
      </c>
    </row>
    <row r="16" spans="1:38" ht="38.25">
      <c r="A16" s="3">
        <v>13</v>
      </c>
      <c r="B16" s="2"/>
      <c r="C16" s="2">
        <v>8.8</v>
      </c>
      <c r="D16" s="3">
        <v>5.5</v>
      </c>
      <c r="E16" s="3">
        <v>2.4</v>
      </c>
      <c r="F16" s="3">
        <v>4.15</v>
      </c>
      <c r="G16" s="3">
        <v>5.1</v>
      </c>
      <c r="H16" s="3">
        <v>4.1</v>
      </c>
      <c r="I16" s="10">
        <f t="shared" si="0"/>
        <v>5.008333333333334</v>
      </c>
      <c r="J16" s="3">
        <f t="shared" si="1"/>
        <v>5.19</v>
      </c>
      <c r="K16" s="3">
        <f t="shared" si="2"/>
        <v>4.99</v>
      </c>
      <c r="L16" s="11">
        <f t="shared" si="3"/>
        <v>5.2125</v>
      </c>
      <c r="M16" s="11">
        <f t="shared" si="4"/>
        <v>0.10999999999999943</v>
      </c>
      <c r="N16" s="12">
        <f t="shared" si="5"/>
        <v>-1.0900000000000007</v>
      </c>
      <c r="O16" s="16">
        <f t="shared" si="6"/>
        <v>-0.11250000000000071</v>
      </c>
      <c r="P16" s="13">
        <f t="shared" si="7"/>
        <v>-1.1125000000000007</v>
      </c>
      <c r="Q16" s="17" t="s">
        <v>28</v>
      </c>
      <c r="R16" s="9" t="s">
        <v>29</v>
      </c>
      <c r="S16" s="3"/>
      <c r="T16" s="3"/>
      <c r="U16" s="3"/>
      <c r="V16" s="3">
        <v>1</v>
      </c>
      <c r="W16" s="3" t="s">
        <v>45</v>
      </c>
      <c r="X16" s="6">
        <v>7</v>
      </c>
      <c r="Y16" s="4" t="s">
        <v>78</v>
      </c>
      <c r="Z16" s="4" t="s">
        <v>99</v>
      </c>
      <c r="AA16" s="4" t="s">
        <v>100</v>
      </c>
      <c r="AB16" s="4" t="s">
        <v>38</v>
      </c>
      <c r="AC16" s="3">
        <v>8</v>
      </c>
      <c r="AD16" s="4" t="s">
        <v>101</v>
      </c>
      <c r="AE16" s="4" t="s">
        <v>61</v>
      </c>
      <c r="AF16" s="4" t="s">
        <v>102</v>
      </c>
      <c r="AG16" s="4" t="s">
        <v>31</v>
      </c>
      <c r="AH16" s="3">
        <v>9</v>
      </c>
      <c r="AI16" s="4" t="s">
        <v>103</v>
      </c>
      <c r="AJ16" s="4" t="s">
        <v>104</v>
      </c>
      <c r="AK16" s="4" t="s">
        <v>93</v>
      </c>
      <c r="AL16" s="4" t="s">
        <v>31</v>
      </c>
    </row>
    <row r="17" spans="1:38" ht="12.75">
      <c r="A17" s="3">
        <v>14</v>
      </c>
      <c r="B17" s="2"/>
      <c r="C17" s="2">
        <v>5.9</v>
      </c>
      <c r="D17" s="3">
        <v>3.1</v>
      </c>
      <c r="E17" s="3">
        <v>7.4</v>
      </c>
      <c r="F17" s="3">
        <v>7.95</v>
      </c>
      <c r="G17" s="3">
        <v>6.2</v>
      </c>
      <c r="H17" s="3">
        <v>5.6</v>
      </c>
      <c r="I17" s="10">
        <f t="shared" si="0"/>
        <v>6.0249999999999995</v>
      </c>
      <c r="J17" s="3">
        <f t="shared" si="1"/>
        <v>6.109999999999999</v>
      </c>
      <c r="K17" s="3">
        <f t="shared" si="2"/>
        <v>5.989999999999999</v>
      </c>
      <c r="L17" s="11">
        <f t="shared" si="3"/>
        <v>6.0874999999999995</v>
      </c>
      <c r="M17" s="11">
        <f t="shared" si="4"/>
        <v>0.21000000000000085</v>
      </c>
      <c r="N17" s="12">
        <f t="shared" si="5"/>
        <v>-0.5099999999999998</v>
      </c>
      <c r="O17" s="11">
        <f t="shared" si="6"/>
        <v>0.11250000000000071</v>
      </c>
      <c r="P17" s="13">
        <f t="shared" si="7"/>
        <v>-0.4874999999999998</v>
      </c>
      <c r="Q17" s="14" t="s">
        <v>25</v>
      </c>
      <c r="R17" s="15" t="s">
        <v>26</v>
      </c>
      <c r="S17" s="3">
        <v>1</v>
      </c>
      <c r="T17" s="3"/>
      <c r="U17" s="3"/>
      <c r="V17" s="3"/>
      <c r="W17" s="3" t="s">
        <v>46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38.25">
      <c r="A18" s="3">
        <v>15</v>
      </c>
      <c r="B18" s="2"/>
      <c r="C18" s="2">
        <v>5.3</v>
      </c>
      <c r="D18" s="3">
        <v>5.1</v>
      </c>
      <c r="E18" s="3">
        <v>6.1</v>
      </c>
      <c r="F18" s="3">
        <v>3.7</v>
      </c>
      <c r="G18" s="3">
        <v>8.45</v>
      </c>
      <c r="H18" s="3">
        <v>4.4</v>
      </c>
      <c r="I18" s="10">
        <f t="shared" si="0"/>
        <v>5.508333333333333</v>
      </c>
      <c r="J18" s="3">
        <f t="shared" si="1"/>
        <v>5.7299999999999995</v>
      </c>
      <c r="K18" s="3">
        <f t="shared" si="2"/>
        <v>4.92</v>
      </c>
      <c r="L18" s="11">
        <f t="shared" si="3"/>
        <v>5.05</v>
      </c>
      <c r="M18" s="11">
        <f t="shared" si="4"/>
        <v>3.5299999999999994</v>
      </c>
      <c r="N18" s="12">
        <f t="shared" si="5"/>
        <v>-1.3299999999999992</v>
      </c>
      <c r="O18" s="11">
        <f t="shared" si="6"/>
        <v>3.3999999999999995</v>
      </c>
      <c r="P18" s="13">
        <f t="shared" si="7"/>
        <v>-0.6499999999999995</v>
      </c>
      <c r="Q18" s="14" t="s">
        <v>25</v>
      </c>
      <c r="R18" s="15" t="s">
        <v>26</v>
      </c>
      <c r="S18" s="3">
        <v>1</v>
      </c>
      <c r="T18" s="3"/>
      <c r="U18" s="3"/>
      <c r="V18" s="3"/>
      <c r="W18" s="3" t="s">
        <v>47</v>
      </c>
      <c r="X18" s="3">
        <v>9.7</v>
      </c>
      <c r="Y18" s="4" t="s">
        <v>105</v>
      </c>
      <c r="Z18" s="4" t="s">
        <v>106</v>
      </c>
      <c r="AA18" s="4" t="s">
        <v>107</v>
      </c>
      <c r="AB18" s="4" t="s">
        <v>31</v>
      </c>
      <c r="AC18" s="4" t="s">
        <v>68</v>
      </c>
      <c r="AD18" s="4" t="s">
        <v>108</v>
      </c>
      <c r="AE18" s="4" t="s">
        <v>108</v>
      </c>
      <c r="AF18" s="4" t="s">
        <v>35</v>
      </c>
      <c r="AG18" s="4" t="s">
        <v>31</v>
      </c>
      <c r="AH18" s="3"/>
      <c r="AI18" s="3"/>
      <c r="AJ18" s="3"/>
      <c r="AK18" s="3"/>
      <c r="AL18" s="3"/>
    </row>
    <row r="19" spans="1:38" ht="38.25">
      <c r="A19" s="3">
        <v>16</v>
      </c>
      <c r="B19" s="3"/>
      <c r="C19" s="3"/>
      <c r="D19" s="3"/>
      <c r="E19" s="3"/>
      <c r="F19" s="3"/>
      <c r="G19" s="3"/>
      <c r="H19" s="3"/>
      <c r="I19" s="21">
        <f>(SUM(I4:I18))/15</f>
        <v>6.685555555555555</v>
      </c>
      <c r="J19" s="21">
        <f>(SUM(J4:J18))/15</f>
        <v>6.8453333333333335</v>
      </c>
      <c r="K19" s="21">
        <f>(SUM(K4:K18))/15</f>
        <v>6.499333333333333</v>
      </c>
      <c r="L19" s="21">
        <f>(SUM(L4:L18))/15</f>
        <v>6.652500000000002</v>
      </c>
      <c r="M19" s="3" t="s">
        <v>48</v>
      </c>
      <c r="N19" s="3" t="s">
        <v>49</v>
      </c>
      <c r="O19" s="3" t="s">
        <v>50</v>
      </c>
      <c r="P19" s="3" t="s">
        <v>51</v>
      </c>
      <c r="Q19" s="3"/>
      <c r="R19" s="3"/>
      <c r="S19" s="3">
        <f>SUM(S4:S18)</f>
        <v>11</v>
      </c>
      <c r="T19" s="3">
        <f>SUM(T4:T18)</f>
        <v>4</v>
      </c>
      <c r="U19" s="3">
        <f>SUM(U4:U18)</f>
        <v>2</v>
      </c>
      <c r="V19" s="3">
        <f>SUM(V4:V18)</f>
        <v>2</v>
      </c>
      <c r="W19" s="3"/>
      <c r="X19" s="6">
        <v>8.1</v>
      </c>
      <c r="Y19" s="4" t="s">
        <v>109</v>
      </c>
      <c r="Z19" s="4" t="s">
        <v>87</v>
      </c>
      <c r="AA19" s="4" t="s">
        <v>110</v>
      </c>
      <c r="AB19" s="4" t="s">
        <v>31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38.25">
      <c r="A20" s="3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 t="s">
        <v>52</v>
      </c>
      <c r="N20" s="3" t="s">
        <v>53</v>
      </c>
      <c r="O20" s="3" t="s">
        <v>54</v>
      </c>
      <c r="P20" s="3" t="s">
        <v>55</v>
      </c>
      <c r="Q20" s="3"/>
      <c r="R20" s="3"/>
      <c r="S20" s="22">
        <f>S19/15</f>
        <v>0.7333333333333333</v>
      </c>
      <c r="T20" s="23">
        <f>T19/15</f>
        <v>0.26666666666666666</v>
      </c>
      <c r="U20" s="24">
        <f>U19/15</f>
        <v>0.13333333333333333</v>
      </c>
      <c r="V20" s="24">
        <f>V19/15</f>
        <v>0.13333333333333333</v>
      </c>
      <c r="W20" s="3"/>
      <c r="X20" s="6">
        <v>7.5</v>
      </c>
      <c r="Y20" s="4" t="s">
        <v>111</v>
      </c>
      <c r="Z20" s="4" t="s">
        <v>104</v>
      </c>
      <c r="AA20" s="4" t="s">
        <v>112</v>
      </c>
      <c r="AB20" s="4" t="s">
        <v>31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38.25">
      <c r="A21" s="3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5">
        <f>(M6+M9)/2</f>
        <v>-1.4100000000000001</v>
      </c>
      <c r="N21" s="26">
        <f>(SUM(N4:N5)+SUM(N7:N8)+SUM(N10:N11)+SUM(N13:N18))/12</f>
        <v>-1.515</v>
      </c>
      <c r="O21" s="16">
        <f>(SUM(O5:O6)+O9+O16)/4</f>
        <v>-0.6718750000000003</v>
      </c>
      <c r="P21" s="13">
        <f>(SUM(P4:P5)+SUM(P7:P8)+P10+SUM(P13:P18))/11</f>
        <v>-1.4318181818181819</v>
      </c>
      <c r="Q21" s="3"/>
      <c r="R21" s="3"/>
      <c r="S21" s="3"/>
      <c r="T21" s="3"/>
      <c r="U21" s="3"/>
      <c r="V21" s="3"/>
      <c r="W21" s="3"/>
      <c r="X21" s="6">
        <v>7.9</v>
      </c>
      <c r="Y21" s="4" t="s">
        <v>113</v>
      </c>
      <c r="Z21" s="4" t="s">
        <v>114</v>
      </c>
      <c r="AA21" s="4" t="s">
        <v>115</v>
      </c>
      <c r="AB21" s="4" t="s">
        <v>39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38.25">
      <c r="A22" s="3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6">
        <v>9.2</v>
      </c>
      <c r="Y22" s="4" t="s">
        <v>78</v>
      </c>
      <c r="Z22" s="4" t="s">
        <v>116</v>
      </c>
      <c r="AA22" s="4" t="s">
        <v>117</v>
      </c>
      <c r="AB22" s="4" t="s">
        <v>39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38.25">
      <c r="A23" s="3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v>6.7</v>
      </c>
      <c r="Y23" s="4" t="s">
        <v>118</v>
      </c>
      <c r="Z23" s="4" t="s">
        <v>119</v>
      </c>
      <c r="AA23" s="4" t="s">
        <v>120</v>
      </c>
      <c r="AB23" s="4" t="s">
        <v>121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</row>
  </sheetData>
  <mergeCells count="1">
    <mergeCell ref="A1:AG1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Ángela Núñez</cp:lastModifiedBy>
  <dcterms:created xsi:type="dcterms:W3CDTF">2005-06-12T17:56:01Z</dcterms:created>
  <dcterms:modified xsi:type="dcterms:W3CDTF">2005-10-23T18:01:55Z</dcterms:modified>
  <cp:category/>
  <cp:version/>
  <cp:contentType/>
  <cp:contentStatus/>
</cp:coreProperties>
</file>